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y/Downloads/"/>
    </mc:Choice>
  </mc:AlternateContent>
  <xr:revisionPtr revIDLastSave="0" documentId="13_ncr:1_{3E266752-BA18-0749-8715-443565853E1E}" xr6:coauthVersionLast="47" xr6:coauthVersionMax="47" xr10:uidLastSave="{00000000-0000-0000-0000-000000000000}"/>
  <bookViews>
    <workbookView xWindow="0" yWindow="500" windowWidth="26360" windowHeight="16280" activeTab="1" xr2:uid="{00000000-000D-0000-FFFF-FFFF00000000}"/>
  </bookViews>
  <sheets>
    <sheet name="Calculator" sheetId="2" r:id="rId1"/>
    <sheet name="Data" sheetId="1" r:id="rId2"/>
    <sheet name="Species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23" i="1"/>
  <c r="B6" i="2"/>
  <c r="F4" i="1"/>
  <c r="K4" i="1"/>
  <c r="F5" i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K18" i="1"/>
  <c r="K23" i="1"/>
  <c r="K26" i="1"/>
  <c r="B10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3" i="1"/>
  <c r="P26" i="1"/>
  <c r="B11" i="2"/>
  <c r="B29" i="1"/>
  <c r="B33" i="1"/>
  <c r="B34" i="1"/>
  <c r="B32" i="1"/>
  <c r="B30" i="1"/>
  <c r="B31" i="1"/>
  <c r="F23" i="1"/>
  <c r="B9" i="2"/>
  <c r="B7" i="2"/>
  <c r="B8" i="2"/>
  <c r="P149" i="1"/>
  <c r="K149" i="1"/>
  <c r="F149" i="1"/>
  <c r="E149" i="1"/>
</calcChain>
</file>

<file path=xl/sharedStrings.xml><?xml version="1.0" encoding="utf-8"?>
<sst xmlns="http://schemas.openxmlformats.org/spreadsheetml/2006/main" count="104" uniqueCount="52">
  <si>
    <t xml:space="preserve">Please enter the total number of Puro kg's ever purchased  </t>
  </si>
  <si>
    <t>&lt;&lt; change this figure</t>
  </si>
  <si>
    <t xml:space="preserve">Acres of Rainforest Saved  </t>
  </si>
  <si>
    <t xml:space="preserve">Hectares of Rainforest Saved  </t>
  </si>
  <si>
    <t xml:space="preserve">KM2 of Rainforest Saved  </t>
  </si>
  <si>
    <t xml:space="preserve">M2 of Rainforest Saved  </t>
  </si>
  <si>
    <t xml:space="preserve">Trees Protected  </t>
  </si>
  <si>
    <t xml:space="preserve">Tonnes of Carbon Stored  </t>
  </si>
  <si>
    <t>Puro Reserve</t>
  </si>
  <si>
    <t>Country</t>
  </si>
  <si>
    <t>Acres</t>
  </si>
  <si>
    <t>Hectares</t>
  </si>
  <si>
    <t>AverageTrees per Hectare</t>
  </si>
  <si>
    <t>Total Trees Protected</t>
  </si>
  <si>
    <t>Average Carbon Biomass per Hectare (tonnes)</t>
  </si>
  <si>
    <t>Total Carbon Storage (tonnes)</t>
  </si>
  <si>
    <t>Three Toed Sloth Reserve</t>
  </si>
  <si>
    <t>Brazil</t>
  </si>
  <si>
    <t>Yes</t>
  </si>
  <si>
    <t>Cotton Top Tamarin Reserve</t>
  </si>
  <si>
    <t>Colombia</t>
  </si>
  <si>
    <t>Magdalena Manatee Reserve</t>
  </si>
  <si>
    <t>Poison Arrow Frog Reserve</t>
  </si>
  <si>
    <t>Orchid Mountain Reserve</t>
  </si>
  <si>
    <t>Ecuador</t>
  </si>
  <si>
    <t>Tandayapa Toad Reserve</t>
  </si>
  <si>
    <t>-</t>
  </si>
  <si>
    <t>Pink Headed Warbler Reserve/Climbing Salamander Reserve</t>
  </si>
  <si>
    <t>Guatemala</t>
  </si>
  <si>
    <t>Black Handed Monkey Reserve/Cinnamon Colibri Reserve</t>
  </si>
  <si>
    <t>Honduras</t>
  </si>
  <si>
    <t>Golden Elephant Shrew Reserve</t>
  </si>
  <si>
    <t>Kenya</t>
  </si>
  <si>
    <t>Mountain Trogon Reserve</t>
  </si>
  <si>
    <t>Mexico</t>
  </si>
  <si>
    <t>Andean Condor Reserve/Ruby Spotted Lizard Reserve</t>
  </si>
  <si>
    <t>Peru</t>
  </si>
  <si>
    <t>Yellow Tailed Monkey Reserve</t>
  </si>
  <si>
    <t>Rondo Bushbaby Reserve</t>
  </si>
  <si>
    <t>Tanzania</t>
  </si>
  <si>
    <t>Asian Unicorn Reserve</t>
  </si>
  <si>
    <t>Vietnam</t>
  </si>
  <si>
    <t>Uganda</t>
  </si>
  <si>
    <t>Average Trees per Acre</t>
  </si>
  <si>
    <t>Average Carbon stored per Acre</t>
  </si>
  <si>
    <t>Chimp Corridor Reserve</t>
  </si>
  <si>
    <t>Elephant Corridor Reserve</t>
  </si>
  <si>
    <t>Red Billed Toucan Reserve</t>
  </si>
  <si>
    <t>White Collared Lemur Reserve</t>
  </si>
  <si>
    <t>Madagascar</t>
  </si>
  <si>
    <t>South Africa</t>
  </si>
  <si>
    <t>Trees 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</si>
</sst>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A686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2" xfId="0" applyNumberFormat="1" applyBorder="1"/>
    <xf numFmtId="0" fontId="0" fillId="0" borderId="2" xfId="0" applyBorder="1"/>
    <xf numFmtId="3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3" fontId="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/>
  </cellXfs>
  <cellStyles count="35"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8" builtinId="9" hidden="1"/>
    <cellStyle name="Followed Hyperlink" xfId="34" builtinId="9" hidden="1"/>
    <cellStyle name="Followed Hyperlink" xfId="30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22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3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24B8E5-49F2-4843-97B4-82E138D9A8A6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6</xdr:col>
      <xdr:colOff>254000</xdr:colOff>
      <xdr:row>0</xdr:row>
      <xdr:rowOff>190500</xdr:rowOff>
    </xdr:from>
    <xdr:to>
      <xdr:col>6</xdr:col>
      <xdr:colOff>1803400</xdr:colOff>
      <xdr:row>0</xdr:row>
      <xdr:rowOff>1130300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3E80163-8DB6-4C06-8567-C30D6FEB6E4A}"/>
            </a:ext>
          </a:extLst>
        </xdr:cNvPr>
        <xdr:cNvSpPr txBox="1"/>
      </xdr:nvSpPr>
      <xdr:spPr>
        <a:xfrm>
          <a:off x="9870440" y="190500"/>
          <a:ext cx="146558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3</xdr:col>
      <xdr:colOff>0</xdr:colOff>
      <xdr:row>0</xdr:row>
      <xdr:rowOff>939800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F179A02-87CE-4429-B48D-2485C0D88EB4}"/>
            </a:ext>
          </a:extLst>
        </xdr:cNvPr>
        <xdr:cNvSpPr txBox="1"/>
      </xdr:nvSpPr>
      <xdr:spPr>
        <a:xfrm>
          <a:off x="4249420" y="317500"/>
          <a:ext cx="122682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03/05/21</a:t>
          </a:r>
        </a:p>
      </xdr:txBody>
    </xdr:sp>
    <xdr:clientData/>
  </xdr:twoCellAnchor>
  <xdr:twoCellAnchor editAs="oneCell">
    <xdr:from>
      <xdr:col>3</xdr:col>
      <xdr:colOff>419100</xdr:colOff>
      <xdr:row>0</xdr:row>
      <xdr:rowOff>358140</xdr:rowOff>
    </xdr:from>
    <xdr:to>
      <xdr:col>5</xdr:col>
      <xdr:colOff>581660</xdr:colOff>
      <xdr:row>0</xdr:row>
      <xdr:rowOff>1023620</xdr:rowOff>
    </xdr:to>
    <xdr:pic>
      <xdr:nvPicPr>
        <xdr:cNvPr id="18" name="Picture 17" descr="purologo.png">
          <a:extLst>
            <a:ext uri="{FF2B5EF4-FFF2-40B4-BE49-F238E27FC236}">
              <a16:creationId xmlns:a16="http://schemas.microsoft.com/office/drawing/2014/main" id="{390BD566-9DF6-49E7-9D28-8CC173D4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7020" y="358140"/>
          <a:ext cx="1381760" cy="66548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0</xdr:row>
      <xdr:rowOff>213360</xdr:rowOff>
    </xdr:from>
    <xdr:to>
      <xdr:col>0</xdr:col>
      <xdr:colOff>1877060</xdr:colOff>
      <xdr:row>0</xdr:row>
      <xdr:rowOff>1028052</xdr:rowOff>
    </xdr:to>
    <xdr:pic>
      <xdr:nvPicPr>
        <xdr:cNvPr id="19" name="Picture 18" descr="wlt.jpg">
          <a:extLst>
            <a:ext uri="{FF2B5EF4-FFF2-40B4-BE49-F238E27FC236}">
              <a16:creationId xmlns:a16="http://schemas.microsoft.com/office/drawing/2014/main" id="{C8FA9AFF-BC90-4C44-8691-D7067D09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13360"/>
          <a:ext cx="1701800" cy="814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177800</xdr:rowOff>
    </xdr:from>
    <xdr:to>
      <xdr:col>0</xdr:col>
      <xdr:colOff>1930400</xdr:colOff>
      <xdr:row>0</xdr:row>
      <xdr:rowOff>992492</xdr:rowOff>
    </xdr:to>
    <xdr:pic>
      <xdr:nvPicPr>
        <xdr:cNvPr id="2" name="Picture 1" descr="wl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7800"/>
          <a:ext cx="1701800" cy="814692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1270000</xdr:colOff>
      <xdr:row>0</xdr:row>
      <xdr:rowOff>304800</xdr:rowOff>
    </xdr:from>
    <xdr:to>
      <xdr:col>12</xdr:col>
      <xdr:colOff>76200</xdr:colOff>
      <xdr:row>0</xdr:row>
      <xdr:rowOff>970280</xdr:rowOff>
    </xdr:to>
    <xdr:pic>
      <xdr:nvPicPr>
        <xdr:cNvPr id="3" name="Picture 2" descr="puro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304800"/>
          <a:ext cx="1663700" cy="665480"/>
        </a:xfrm>
        <a:prstGeom prst="rect">
          <a:avLst/>
        </a:prstGeom>
      </xdr:spPr>
    </xdr:pic>
    <xdr:clientData/>
  </xdr:twoCellAnchor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15</xdr:col>
      <xdr:colOff>254000</xdr:colOff>
      <xdr:row>0</xdr:row>
      <xdr:rowOff>190500</xdr:rowOff>
    </xdr:from>
    <xdr:to>
      <xdr:col>15</xdr:col>
      <xdr:colOff>1803400</xdr:colOff>
      <xdr:row>0</xdr:row>
      <xdr:rowOff>1130300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23500" y="1905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5</xdr:col>
      <xdr:colOff>203200</xdr:colOff>
      <xdr:row>0</xdr:row>
      <xdr:rowOff>939800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75100" y="317500"/>
          <a:ext cx="13589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21/03/23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47B0-F7DC-4C9B-9812-4D3811C29195}">
  <dimension ref="A1:G11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76.6640625" bestFit="1" customWidth="1"/>
    <col min="2" max="2" width="15.5" bestFit="1" customWidth="1"/>
    <col min="3" max="3" width="27.33203125" bestFit="1" customWidth="1"/>
    <col min="7" max="7" width="27.1640625" customWidth="1"/>
  </cols>
  <sheetData>
    <row r="1" spans="1:7" ht="96" customHeight="1" x14ac:dyDescent="0.2">
      <c r="A1" s="31"/>
      <c r="B1" s="31"/>
      <c r="C1" s="31"/>
      <c r="D1" s="31"/>
      <c r="E1" s="31"/>
      <c r="F1" s="31"/>
      <c r="G1" s="31"/>
    </row>
    <row r="5" spans="1:7" ht="21" x14ac:dyDescent="0.25">
      <c r="A5" s="25" t="s">
        <v>0</v>
      </c>
      <c r="B5" s="29">
        <v>10000</v>
      </c>
      <c r="C5" s="25" t="s">
        <v>1</v>
      </c>
    </row>
    <row r="6" spans="1:7" ht="21" x14ac:dyDescent="0.25">
      <c r="A6" s="26" t="s">
        <v>2</v>
      </c>
      <c r="B6" s="27">
        <f>SUM(Data!E23/19579758*B5)</f>
        <v>66.186024170772669</v>
      </c>
      <c r="C6" s="28"/>
    </row>
    <row r="7" spans="1:7" ht="21" x14ac:dyDescent="0.25">
      <c r="A7" s="26" t="s">
        <v>3</v>
      </c>
      <c r="B7" s="27">
        <f>SUM(B6*0.404686)</f>
        <v>26.784557377573307</v>
      </c>
      <c r="C7" s="28"/>
    </row>
    <row r="8" spans="1:7" ht="21" x14ac:dyDescent="0.25">
      <c r="A8" s="26" t="s">
        <v>4</v>
      </c>
      <c r="B8" s="27">
        <f>SUM(B7/100)</f>
        <v>0.26784557377573309</v>
      </c>
      <c r="C8" s="28"/>
    </row>
    <row r="9" spans="1:7" ht="21" x14ac:dyDescent="0.25">
      <c r="A9" s="26" t="s">
        <v>5</v>
      </c>
      <c r="B9" s="27">
        <f>SUM(B6*4046.86)</f>
        <v>267845.57377573306</v>
      </c>
      <c r="C9" s="28"/>
    </row>
    <row r="10" spans="1:7" ht="21" x14ac:dyDescent="0.25">
      <c r="A10" s="26" t="s">
        <v>6</v>
      </c>
      <c r="B10" s="27">
        <f>SUM(B6*Data!K26)</f>
        <v>16060.485194799601</v>
      </c>
      <c r="C10" s="28"/>
    </row>
    <row r="11" spans="1:7" ht="21" x14ac:dyDescent="0.25">
      <c r="A11" s="26" t="s">
        <v>7</v>
      </c>
      <c r="B11" s="27">
        <f>SUM(B6*Data!P26)</f>
        <v>23319.148958132824</v>
      </c>
      <c r="C11" s="28"/>
    </row>
  </sheetData>
  <protectedRanges>
    <protectedRange algorithmName="SHA-512" hashValue="3GVpjK2mbC4eo0tr+WQGQifr+ryQc6fPGXGYEzksk9Zam5oyuMfUP8vo2R1twHIhpm6+Fzhb4c1BoPxosbJVLA==" saltValue="o7Luav7tyWc3p2wCu87PwQ==" spinCount="100000" sqref="C5 B6:C11" name="Metrics_6"/>
  </protectedRanges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6"/>
  <sheetViews>
    <sheetView tabSelected="1" workbookViewId="0">
      <selection activeCell="L3" sqref="L3"/>
    </sheetView>
  </sheetViews>
  <sheetFormatPr baseColWidth="10" defaultColWidth="8.6640625" defaultRowHeight="15" x14ac:dyDescent="0.2"/>
  <cols>
    <col min="1" max="1" width="60.1640625" customWidth="1"/>
    <col min="2" max="2" width="9.5" bestFit="1" customWidth="1"/>
    <col min="3" max="3" width="10.1640625" hidden="1" customWidth="1"/>
    <col min="4" max="4" width="50.5" hidden="1" customWidth="1"/>
    <col min="5" max="5" width="7.33203125" bestFit="1" customWidth="1"/>
    <col min="6" max="6" width="12.1640625" bestFit="1" customWidth="1"/>
    <col min="7" max="7" width="14.6640625" style="2" bestFit="1" customWidth="1"/>
    <col min="8" max="8" width="17.1640625" style="2" hidden="1" customWidth="1"/>
    <col min="9" max="10" width="17.1640625" hidden="1" customWidth="1"/>
    <col min="11" max="11" width="18.6640625" bestFit="1" customWidth="1"/>
    <col min="12" max="12" width="18.6640625" customWidth="1"/>
    <col min="13" max="13" width="17.6640625" style="6" bestFit="1" customWidth="1"/>
    <col min="14" max="14" width="15.5" style="2" hidden="1" customWidth="1"/>
    <col min="15" max="15" width="15.5" hidden="1" customWidth="1"/>
    <col min="16" max="16" width="27.33203125" bestFit="1" customWidth="1"/>
    <col min="17" max="17" width="8.6640625" style="2"/>
  </cols>
  <sheetData>
    <row r="1" spans="1:17" ht="9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/>
    </row>
    <row r="2" spans="1:17" s="1" customFormat="1" ht="48" x14ac:dyDescent="0.2">
      <c r="A2" s="22" t="s">
        <v>8</v>
      </c>
      <c r="B2" s="23" t="s">
        <v>9</v>
      </c>
      <c r="C2" s="23"/>
      <c r="D2" s="23"/>
      <c r="E2" s="23" t="s">
        <v>10</v>
      </c>
      <c r="F2" s="23" t="s">
        <v>11</v>
      </c>
      <c r="G2" s="23" t="s">
        <v>12</v>
      </c>
      <c r="H2" s="23"/>
      <c r="I2" s="23"/>
      <c r="J2" s="23"/>
      <c r="K2" s="23" t="s">
        <v>13</v>
      </c>
      <c r="L2" s="23" t="s">
        <v>51</v>
      </c>
      <c r="M2" s="23" t="s">
        <v>14</v>
      </c>
      <c r="N2" s="24"/>
      <c r="O2" s="24"/>
      <c r="P2" s="24" t="s">
        <v>15</v>
      </c>
    </row>
    <row r="3" spans="1:17" s="1" customFormat="1" ht="7.2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</row>
    <row r="4" spans="1:17" x14ac:dyDescent="0.2">
      <c r="A4" t="s">
        <v>16</v>
      </c>
      <c r="B4" s="12" t="s">
        <v>17</v>
      </c>
      <c r="C4" s="12" t="s">
        <v>18</v>
      </c>
      <c r="D4" s="12" t="s">
        <v>16</v>
      </c>
      <c r="E4" s="16">
        <v>395</v>
      </c>
      <c r="F4" s="20">
        <f>SUM(E4*0.404686)</f>
        <v>159.85096999999999</v>
      </c>
      <c r="G4" s="19">
        <v>554.21265675000006</v>
      </c>
      <c r="H4" s="13">
        <v>7.4492174644820247E-2</v>
      </c>
      <c r="I4" s="13">
        <v>0.41719565362929378</v>
      </c>
      <c r="J4" s="13">
        <v>-0.34270347898447351</v>
      </c>
      <c r="K4" s="19">
        <f>SUM(F4*G4)</f>
        <v>88591.430767764556</v>
      </c>
      <c r="L4" s="19"/>
      <c r="M4" s="14">
        <v>960.48762349566096</v>
      </c>
      <c r="N4" s="14">
        <v>3943.4465770225274</v>
      </c>
      <c r="O4" s="14">
        <v>128983.67819998374</v>
      </c>
      <c r="P4" s="14">
        <f>SUM(F4*M4)</f>
        <v>153534.87828877618</v>
      </c>
      <c r="Q4"/>
    </row>
    <row r="5" spans="1:17" x14ac:dyDescent="0.2">
      <c r="A5" t="s">
        <v>19</v>
      </c>
      <c r="B5" s="12" t="s">
        <v>20</v>
      </c>
      <c r="C5" s="12" t="s">
        <v>18</v>
      </c>
      <c r="D5" s="12" t="s">
        <v>19</v>
      </c>
      <c r="E5" s="16">
        <v>860</v>
      </c>
      <c r="F5" s="20">
        <f t="shared" ref="F5:F16" si="0">SUM(E5*0.404686)</f>
        <v>348.02996000000002</v>
      </c>
      <c r="G5" s="19">
        <v>366.98554614</v>
      </c>
      <c r="H5" s="13">
        <v>0.23050176424491139</v>
      </c>
      <c r="I5" s="13">
        <v>0.46700381797307816</v>
      </c>
      <c r="J5" s="13">
        <v>-0.23650205372816677</v>
      </c>
      <c r="K5" s="19">
        <f>SUM(F5*G5)</f>
        <v>127721.96494368235</v>
      </c>
      <c r="L5" s="19"/>
      <c r="M5" s="14">
        <v>1130.6060912835189</v>
      </c>
      <c r="N5" s="14">
        <v>4580.458875966805</v>
      </c>
      <c r="O5" s="14">
        <v>465467.55478032614</v>
      </c>
      <c r="P5" s="14">
        <f>SUM(F5*M5)</f>
        <v>393484.79272515944</v>
      </c>
      <c r="Q5"/>
    </row>
    <row r="6" spans="1:17" x14ac:dyDescent="0.2">
      <c r="A6" t="s">
        <v>21</v>
      </c>
      <c r="B6" s="12" t="s">
        <v>20</v>
      </c>
      <c r="C6" s="12" t="s">
        <v>18</v>
      </c>
      <c r="D6" s="12" t="s">
        <v>21</v>
      </c>
      <c r="E6" s="16">
        <v>247</v>
      </c>
      <c r="F6" s="20">
        <f t="shared" si="0"/>
        <v>99.957442</v>
      </c>
      <c r="G6" s="19">
        <v>301.9495172</v>
      </c>
      <c r="H6" s="13">
        <v>0</v>
      </c>
      <c r="I6" s="13">
        <v>2.2514094523827328</v>
      </c>
      <c r="J6" s="13">
        <v>-2.2514094523827328</v>
      </c>
      <c r="K6" s="19">
        <f>SUM(F6*G6)</f>
        <v>30182.101352447004</v>
      </c>
      <c r="L6" s="19"/>
      <c r="M6" s="14">
        <v>761.33905577775397</v>
      </c>
      <c r="N6" s="14">
        <v>0</v>
      </c>
      <c r="O6" s="14">
        <v>440935.20868011378</v>
      </c>
      <c r="P6" s="14">
        <f>SUM(F6*M6)</f>
        <v>76101.504510239611</v>
      </c>
      <c r="Q6"/>
    </row>
    <row r="7" spans="1:17" x14ac:dyDescent="0.2">
      <c r="A7" t="s">
        <v>22</v>
      </c>
      <c r="B7" s="12" t="s">
        <v>20</v>
      </c>
      <c r="C7" s="12" t="s">
        <v>18</v>
      </c>
      <c r="D7" s="12" t="s">
        <v>22</v>
      </c>
      <c r="E7" s="16">
        <v>124</v>
      </c>
      <c r="F7" s="20">
        <f t="shared" si="0"/>
        <v>50.181063999999999</v>
      </c>
      <c r="G7" s="19">
        <v>602.49845254000002</v>
      </c>
      <c r="H7" s="13">
        <v>6.9776872151010094E-5</v>
      </c>
      <c r="I7" s="13">
        <v>0.14623957931798881</v>
      </c>
      <c r="J7" s="13">
        <v>-0.1461698024458378</v>
      </c>
      <c r="K7" s="19">
        <f>SUM(F7*G7)</f>
        <v>30234.013406810704</v>
      </c>
      <c r="L7" s="19"/>
      <c r="M7" s="14">
        <v>1097.6683455471821</v>
      </c>
      <c r="N7" s="14">
        <v>2.9767786300395331E-2</v>
      </c>
      <c r="O7" s="14">
        <v>124278.63311948621</v>
      </c>
      <c r="P7" s="14">
        <f>SUM(F7*M7)</f>
        <v>55082.165498677256</v>
      </c>
      <c r="Q7"/>
    </row>
    <row r="8" spans="1:17" x14ac:dyDescent="0.2">
      <c r="A8" t="s">
        <v>23</v>
      </c>
      <c r="B8" s="12" t="s">
        <v>24</v>
      </c>
      <c r="C8" s="12" t="s">
        <v>18</v>
      </c>
      <c r="D8" s="12" t="s">
        <v>23</v>
      </c>
      <c r="E8" s="16">
        <v>5330</v>
      </c>
      <c r="F8" s="20">
        <f t="shared" si="0"/>
        <v>2156.9763800000001</v>
      </c>
      <c r="G8" s="19">
        <v>762.57537894999996</v>
      </c>
      <c r="H8" s="13">
        <v>1.4680063416019667E-2</v>
      </c>
      <c r="I8" s="13">
        <v>6.4196585625068942E-2</v>
      </c>
      <c r="J8" s="13">
        <v>-4.9516522209049271E-2</v>
      </c>
      <c r="K8" s="19">
        <f>SUM(F8*G8)</f>
        <v>1644857.0803646992</v>
      </c>
      <c r="L8" s="19"/>
      <c r="M8" s="14">
        <v>1336.7186761430492</v>
      </c>
      <c r="N8" s="14">
        <v>75.533585128460174</v>
      </c>
      <c r="O8" s="14">
        <v>25735.022359561579</v>
      </c>
      <c r="P8" s="14">
        <f>SUM(F8*M8)</f>
        <v>2883270.6111454265</v>
      </c>
      <c r="Q8"/>
    </row>
    <row r="9" spans="1:17" x14ac:dyDescent="0.2">
      <c r="A9" t="s">
        <v>25</v>
      </c>
      <c r="B9" s="12" t="s">
        <v>24</v>
      </c>
      <c r="C9" s="12" t="s">
        <v>18</v>
      </c>
      <c r="D9" s="12" t="s">
        <v>25</v>
      </c>
      <c r="E9" s="16">
        <v>163</v>
      </c>
      <c r="F9" s="20">
        <f t="shared" si="0"/>
        <v>65.963818000000003</v>
      </c>
      <c r="G9" s="19">
        <v>449.212492</v>
      </c>
      <c r="H9" s="13" t="s">
        <v>26</v>
      </c>
      <c r="I9" s="13" t="s">
        <v>26</v>
      </c>
      <c r="J9" s="13" t="s">
        <v>26</v>
      </c>
      <c r="K9" s="19">
        <f>SUM(F9*G9)</f>
        <v>29631.771065614459</v>
      </c>
      <c r="L9" s="19"/>
      <c r="M9" s="14">
        <v>1440.461002635559</v>
      </c>
      <c r="N9" s="14" t="s">
        <v>26</v>
      </c>
      <c r="O9" s="14" t="s">
        <v>26</v>
      </c>
      <c r="P9" s="14">
        <f>SUM(F9*M9)</f>
        <v>95018.307413949544</v>
      </c>
      <c r="Q9"/>
    </row>
    <row r="10" spans="1:17" x14ac:dyDescent="0.2">
      <c r="A10" t="s">
        <v>27</v>
      </c>
      <c r="B10" s="12" t="s">
        <v>28</v>
      </c>
      <c r="C10" s="12" t="s">
        <v>18</v>
      </c>
      <c r="D10" s="12" t="s">
        <v>27</v>
      </c>
      <c r="E10" s="16">
        <v>1064</v>
      </c>
      <c r="F10" s="20">
        <f t="shared" si="0"/>
        <v>430.58590399999997</v>
      </c>
      <c r="G10" s="19">
        <v>598.46440185999995</v>
      </c>
      <c r="H10" s="13">
        <v>0.34394807551672418</v>
      </c>
      <c r="I10" s="13">
        <v>1.0601878851220383</v>
      </c>
      <c r="J10" s="13">
        <v>-0.71623980960531419</v>
      </c>
      <c r="K10" s="19">
        <f>SUM(F10*G10)</f>
        <v>257690.33548670734</v>
      </c>
      <c r="L10" s="19"/>
      <c r="M10" s="14">
        <v>837.80722955720103</v>
      </c>
      <c r="N10" s="14">
        <v>1204.2563487562354</v>
      </c>
      <c r="O10" s="14">
        <v>551183.7334971875</v>
      </c>
      <c r="P10" s="14">
        <f>SUM(F10*M10)</f>
        <v>360747.98331662291</v>
      </c>
      <c r="Q10"/>
    </row>
    <row r="11" spans="1:17" x14ac:dyDescent="0.2">
      <c r="A11" t="s">
        <v>29</v>
      </c>
      <c r="B11" s="12" t="s">
        <v>30</v>
      </c>
      <c r="C11" s="12" t="s">
        <v>18</v>
      </c>
      <c r="D11" s="12" t="s">
        <v>29</v>
      </c>
      <c r="E11" s="16">
        <v>1533</v>
      </c>
      <c r="F11" s="20">
        <f t="shared" si="0"/>
        <v>620.38363800000002</v>
      </c>
      <c r="G11" s="19">
        <v>440.96049740000001</v>
      </c>
      <c r="H11" s="13">
        <v>2.5530069884368321E-2</v>
      </c>
      <c r="I11" s="13">
        <v>0.54106598726775035</v>
      </c>
      <c r="J11" s="13">
        <v>-0.515535917383382</v>
      </c>
      <c r="K11" s="19">
        <f>SUM(F11*G11)</f>
        <v>273564.67759130156</v>
      </c>
      <c r="L11" s="19"/>
      <c r="M11" s="14">
        <v>393.80212051943101</v>
      </c>
      <c r="N11" s="14">
        <v>8.8817327996745501</v>
      </c>
      <c r="O11" s="14">
        <v>83257.654324947594</v>
      </c>
      <c r="P11" s="14">
        <f>SUM(F11*M11)</f>
        <v>244308.39217995908</v>
      </c>
      <c r="Q11"/>
    </row>
    <row r="12" spans="1:17" x14ac:dyDescent="0.2">
      <c r="A12" t="s">
        <v>31</v>
      </c>
      <c r="B12" s="12" t="s">
        <v>32</v>
      </c>
      <c r="C12" s="12" t="s">
        <v>18</v>
      </c>
      <c r="D12" s="12"/>
      <c r="E12" s="16">
        <v>271</v>
      </c>
      <c r="F12" s="20">
        <f t="shared" si="0"/>
        <v>109.669906</v>
      </c>
      <c r="G12" s="19">
        <v>120.23740454999999</v>
      </c>
      <c r="H12" s="13">
        <v>0</v>
      </c>
      <c r="I12" s="13">
        <v>1.1197085091565748</v>
      </c>
      <c r="J12" s="13">
        <v>-1.1197085091565748</v>
      </c>
      <c r="K12" s="19">
        <f>SUM(F12*G12)</f>
        <v>13186.424854682471</v>
      </c>
      <c r="L12" s="19"/>
      <c r="M12" s="14">
        <v>403.52331185510451</v>
      </c>
      <c r="N12" s="14">
        <v>0</v>
      </c>
      <c r="O12" s="14">
        <v>78145.148914608697</v>
      </c>
      <c r="P12" s="14">
        <f>SUM(F12*M12)</f>
        <v>44254.363679957998</v>
      </c>
      <c r="Q12"/>
    </row>
    <row r="13" spans="1:17" x14ac:dyDescent="0.2">
      <c r="A13" t="s">
        <v>33</v>
      </c>
      <c r="B13" s="12" t="s">
        <v>34</v>
      </c>
      <c r="C13" s="12" t="s">
        <v>18</v>
      </c>
      <c r="D13" s="12" t="s">
        <v>33</v>
      </c>
      <c r="E13" s="16">
        <v>1110</v>
      </c>
      <c r="F13" s="20">
        <f t="shared" si="0"/>
        <v>449.20146</v>
      </c>
      <c r="G13" s="19">
        <v>348.31050866999999</v>
      </c>
      <c r="H13" s="13">
        <v>0.12324418964874118</v>
      </c>
      <c r="I13" s="13">
        <v>0.81691494614260407</v>
      </c>
      <c r="J13" s="13">
        <v>-0.69367075649386289</v>
      </c>
      <c r="K13" s="19">
        <f>SUM(F13*G13)</f>
        <v>156461.58902790665</v>
      </c>
      <c r="L13" s="19"/>
      <c r="M13" s="14">
        <v>1202.0742437372901</v>
      </c>
      <c r="N13" s="14">
        <v>63.234138207823918</v>
      </c>
      <c r="O13" s="14">
        <v>108718.39634661886</v>
      </c>
      <c r="P13" s="14">
        <f>SUM(F13*M13)</f>
        <v>539973.50531518657</v>
      </c>
      <c r="Q13"/>
    </row>
    <row r="14" spans="1:17" x14ac:dyDescent="0.2">
      <c r="A14" t="s">
        <v>35</v>
      </c>
      <c r="B14" s="12" t="s">
        <v>36</v>
      </c>
      <c r="C14" s="12" t="s">
        <v>18</v>
      </c>
      <c r="D14" s="12" t="s">
        <v>35</v>
      </c>
      <c r="E14" s="16">
        <v>56132</v>
      </c>
      <c r="F14" s="20">
        <f t="shared" si="0"/>
        <v>22715.834552</v>
      </c>
      <c r="G14" s="19">
        <v>780.48790945999997</v>
      </c>
      <c r="H14" s="13">
        <v>0.15500601805060429</v>
      </c>
      <c r="I14" s="13">
        <v>0.30345936831449027</v>
      </c>
      <c r="J14" s="13">
        <v>-0.14845335026388598</v>
      </c>
      <c r="K14" s="19">
        <f>SUM(F14*G14)</f>
        <v>17729434.221129715</v>
      </c>
      <c r="L14" s="19"/>
      <c r="M14" s="14">
        <v>1096.5578963284161</v>
      </c>
      <c r="N14" s="14">
        <v>9518.9875654766092</v>
      </c>
      <c r="O14" s="14">
        <v>148401.77480421349</v>
      </c>
      <c r="P14" s="14">
        <f>SUM(F14*M14)</f>
        <v>24909227.749685466</v>
      </c>
      <c r="Q14"/>
    </row>
    <row r="15" spans="1:17" x14ac:dyDescent="0.2">
      <c r="A15" t="s">
        <v>37</v>
      </c>
      <c r="B15" s="12" t="s">
        <v>36</v>
      </c>
      <c r="C15" s="12" t="s">
        <v>18</v>
      </c>
      <c r="D15" s="12" t="s">
        <v>37</v>
      </c>
      <c r="E15" s="16">
        <v>21530</v>
      </c>
      <c r="F15" s="20">
        <f t="shared" si="0"/>
        <v>8712.8895799999991</v>
      </c>
      <c r="G15" s="19">
        <v>472.82810004999999</v>
      </c>
      <c r="H15" s="13" t="s">
        <v>26</v>
      </c>
      <c r="I15" s="13" t="s">
        <v>26</v>
      </c>
      <c r="J15" s="13" t="s">
        <v>26</v>
      </c>
      <c r="K15" s="19">
        <f>SUM(F15*G15)</f>
        <v>4119699.0260568419</v>
      </c>
      <c r="L15" s="19"/>
      <c r="M15" s="14">
        <v>923.67706514823897</v>
      </c>
      <c r="N15" s="14" t="s">
        <v>26</v>
      </c>
      <c r="O15" s="14" t="s">
        <v>26</v>
      </c>
      <c r="P15" s="14">
        <f>SUM(F15*M15)</f>
        <v>8047896.2762150718</v>
      </c>
      <c r="Q15"/>
    </row>
    <row r="16" spans="1:17" x14ac:dyDescent="0.2">
      <c r="A16" t="s">
        <v>38</v>
      </c>
      <c r="B16" s="12" t="s">
        <v>39</v>
      </c>
      <c r="C16" s="12" t="s">
        <v>18</v>
      </c>
      <c r="D16" s="12"/>
      <c r="E16" s="16">
        <v>36816</v>
      </c>
      <c r="F16" s="20">
        <f t="shared" si="0"/>
        <v>14898.919775999999</v>
      </c>
      <c r="G16" s="19">
        <v>418.16123976</v>
      </c>
      <c r="H16" s="13" t="s">
        <v>26</v>
      </c>
      <c r="I16" s="13" t="s">
        <v>26</v>
      </c>
      <c r="J16" s="13" t="s">
        <v>26</v>
      </c>
      <c r="K16" s="19">
        <f>SUM(F16*G16)</f>
        <v>6230150.7646169411</v>
      </c>
      <c r="L16" s="19"/>
      <c r="M16" s="14">
        <v>443.86729416965386</v>
      </c>
      <c r="N16" s="14" t="s">
        <v>26</v>
      </c>
      <c r="O16" s="14" t="s">
        <v>26</v>
      </c>
      <c r="P16" s="14">
        <f>SUM(F16*M16)</f>
        <v>6613143.2070238646</v>
      </c>
      <c r="Q16"/>
    </row>
    <row r="17" spans="1:17" x14ac:dyDescent="0.2">
      <c r="A17" t="s">
        <v>40</v>
      </c>
      <c r="B17" s="12" t="s">
        <v>41</v>
      </c>
      <c r="C17" s="12" t="s">
        <v>18</v>
      </c>
      <c r="D17" s="12" t="s">
        <v>40</v>
      </c>
      <c r="E17" s="16">
        <v>3708</v>
      </c>
      <c r="F17" s="20">
        <f>SUM(E17*0.404686)</f>
        <v>1500.5756879999999</v>
      </c>
      <c r="G17" s="19">
        <v>462.99170226000001</v>
      </c>
      <c r="H17" s="13">
        <v>8.9401246128537906E-2</v>
      </c>
      <c r="I17" s="13">
        <v>6.0947441867394678</v>
      </c>
      <c r="J17" s="13">
        <v>-6.0053429406109302</v>
      </c>
      <c r="K17" s="19">
        <f>SUM(F17*G17)</f>
        <v>694754.09215709066</v>
      </c>
      <c r="L17" s="19"/>
      <c r="M17" s="14">
        <v>800.42292206780303</v>
      </c>
      <c r="N17" s="14">
        <v>11404.028932014611</v>
      </c>
      <c r="O17" s="14">
        <v>3271952.8318740674</v>
      </c>
      <c r="P17" s="14">
        <f>SUM(F17*M17)</f>
        <v>1201095.1769728637</v>
      </c>
      <c r="Q17"/>
    </row>
    <row r="18" spans="1:17" x14ac:dyDescent="0.2">
      <c r="A18" t="s">
        <v>45</v>
      </c>
      <c r="B18" s="30" t="s">
        <v>42</v>
      </c>
      <c r="E18">
        <f>F18/0.404686</f>
        <v>307.63362458795211</v>
      </c>
      <c r="F18">
        <v>124.49502099999999</v>
      </c>
      <c r="G18" s="19">
        <v>159.69999999999999</v>
      </c>
      <c r="H18"/>
      <c r="K18" s="19">
        <f>SUM(F18*G18)</f>
        <v>19881.854853699999</v>
      </c>
      <c r="L18" s="19"/>
      <c r="M18" s="12">
        <v>330.86</v>
      </c>
      <c r="N18"/>
      <c r="P18" s="14">
        <f>SUM(F18*M18)</f>
        <v>41190.422648059997</v>
      </c>
      <c r="Q18"/>
    </row>
    <row r="19" spans="1:17" x14ac:dyDescent="0.2">
      <c r="A19" t="s">
        <v>46</v>
      </c>
      <c r="B19" s="30" t="s">
        <v>50</v>
      </c>
      <c r="G19" s="19"/>
      <c r="H19"/>
      <c r="K19" s="19"/>
      <c r="L19" s="19"/>
      <c r="M19" s="12"/>
      <c r="N19"/>
      <c r="P19" s="14"/>
      <c r="Q19"/>
    </row>
    <row r="20" spans="1:17" x14ac:dyDescent="0.2">
      <c r="A20" t="s">
        <v>47</v>
      </c>
      <c r="B20" s="30" t="s">
        <v>36</v>
      </c>
      <c r="G20" s="19"/>
      <c r="H20"/>
      <c r="K20" s="19"/>
      <c r="L20" s="19"/>
      <c r="M20" s="12"/>
      <c r="N20"/>
      <c r="P20" s="14"/>
      <c r="Q20"/>
    </row>
    <row r="21" spans="1:17" x14ac:dyDescent="0.2">
      <c r="A21" t="s">
        <v>48</v>
      </c>
      <c r="B21" s="30" t="s">
        <v>49</v>
      </c>
      <c r="G21" s="19"/>
      <c r="H21"/>
      <c r="K21" s="19"/>
      <c r="L21" s="19"/>
      <c r="M21" s="12"/>
      <c r="N21"/>
      <c r="P21" s="14"/>
      <c r="Q21"/>
    </row>
    <row r="22" spans="1:17" x14ac:dyDescent="0.2">
      <c r="B22" s="30"/>
      <c r="G22" s="19"/>
      <c r="H22"/>
      <c r="K22" s="19"/>
      <c r="L22" s="19"/>
      <c r="M22" s="12"/>
      <c r="N22"/>
      <c r="P22" s="14"/>
      <c r="Q22"/>
    </row>
    <row r="23" spans="1:17" x14ac:dyDescent="0.2">
      <c r="E23" s="16">
        <f>SUM(E4:E18)</f>
        <v>129590.63362458795</v>
      </c>
      <c r="F23" s="16">
        <f>SUM(F4:F18)</f>
        <v>52443.515158999995</v>
      </c>
      <c r="G23" s="16"/>
      <c r="H23" s="16"/>
      <c r="I23" s="16"/>
      <c r="J23" s="16"/>
      <c r="K23" s="16">
        <f>SUM(K4:K18)</f>
        <v>31446041.347675905</v>
      </c>
      <c r="L23" s="16"/>
      <c r="M23" s="16"/>
      <c r="N23" s="16"/>
      <c r="O23" s="16"/>
      <c r="P23" s="16">
        <f>SUM(P4:P18)</f>
        <v>45658329.33661928</v>
      </c>
      <c r="Q23"/>
    </row>
    <row r="24" spans="1:17" x14ac:dyDescent="0.2">
      <c r="G24"/>
      <c r="H24"/>
      <c r="M24"/>
      <c r="N24"/>
      <c r="Q24"/>
    </row>
    <row r="25" spans="1:17" x14ac:dyDescent="0.2">
      <c r="G25"/>
      <c r="H25"/>
      <c r="K25" s="12" t="s">
        <v>43</v>
      </c>
      <c r="L25" s="12"/>
      <c r="M25"/>
      <c r="N25"/>
      <c r="P25" s="12" t="s">
        <v>44</v>
      </c>
      <c r="Q25"/>
    </row>
    <row r="26" spans="1:17" x14ac:dyDescent="0.2">
      <c r="G26"/>
      <c r="H26"/>
      <c r="K26" s="16">
        <f>SUM(K23/E23)</f>
        <v>242.65674507597649</v>
      </c>
      <c r="L26" s="16"/>
      <c r="M26" s="17"/>
      <c r="N26" s="17"/>
      <c r="O26" s="17"/>
      <c r="P26" s="16">
        <f>SUM(P23/E23)</f>
        <v>352.32738709255199</v>
      </c>
      <c r="Q26"/>
    </row>
    <row r="27" spans="1:17" x14ac:dyDescent="0.2">
      <c r="A27" s="15"/>
      <c r="G27"/>
      <c r="H27"/>
      <c r="M27"/>
      <c r="N27"/>
      <c r="Q27"/>
    </row>
    <row r="28" spans="1:17" x14ac:dyDescent="0.2">
      <c r="A28" s="18" t="s">
        <v>0</v>
      </c>
      <c r="B28" s="7">
        <v>5000</v>
      </c>
      <c r="E28" t="s">
        <v>1</v>
      </c>
      <c r="G28"/>
      <c r="H28"/>
      <c r="M28"/>
      <c r="N28"/>
      <c r="Q28"/>
    </row>
    <row r="29" spans="1:17" x14ac:dyDescent="0.2">
      <c r="A29" s="15" t="s">
        <v>2</v>
      </c>
      <c r="B29" s="16">
        <f>SUM(E23/18973682*B28)</f>
        <v>34.150101605104361</v>
      </c>
      <c r="G29"/>
      <c r="H29"/>
      <c r="M29"/>
      <c r="N29"/>
      <c r="Q29"/>
    </row>
    <row r="30" spans="1:17" x14ac:dyDescent="0.2">
      <c r="A30" s="15" t="s">
        <v>3</v>
      </c>
      <c r="B30" s="16">
        <f>SUM(B29*0.404686)</f>
        <v>13.820068018163264</v>
      </c>
      <c r="G30"/>
      <c r="H30"/>
      <c r="M30"/>
      <c r="N30"/>
      <c r="Q30"/>
    </row>
    <row r="31" spans="1:17" x14ac:dyDescent="0.2">
      <c r="A31" s="15" t="s">
        <v>4</v>
      </c>
      <c r="B31" s="21">
        <f>SUM(B30/100)</f>
        <v>0.13820068018163265</v>
      </c>
      <c r="G31"/>
      <c r="H31"/>
      <c r="M31"/>
      <c r="N31"/>
      <c r="Q31"/>
    </row>
    <row r="32" spans="1:17" x14ac:dyDescent="0.2">
      <c r="A32" s="15" t="s">
        <v>5</v>
      </c>
      <c r="B32" s="16">
        <f>SUM(B29*4046.86)</f>
        <v>138200.68018163263</v>
      </c>
      <c r="G32"/>
      <c r="H32"/>
      <c r="M32"/>
      <c r="N32"/>
      <c r="Q32"/>
    </row>
    <row r="33" spans="1:17" x14ac:dyDescent="0.2">
      <c r="A33" s="15" t="s">
        <v>6</v>
      </c>
      <c r="B33" s="16">
        <f>SUM(B29*K26)</f>
        <v>8286.7524995085041</v>
      </c>
      <c r="G33"/>
      <c r="H33"/>
      <c r="M33"/>
      <c r="N33"/>
      <c r="Q33"/>
    </row>
    <row r="34" spans="1:17" x14ac:dyDescent="0.2">
      <c r="A34" s="15" t="s">
        <v>7</v>
      </c>
      <c r="B34" s="16">
        <f>SUM(B29*P26)</f>
        <v>12032.016067471584</v>
      </c>
      <c r="G34"/>
      <c r="H34"/>
      <c r="M34"/>
      <c r="N34"/>
      <c r="Q34"/>
    </row>
    <row r="35" spans="1:17" x14ac:dyDescent="0.2">
      <c r="G35"/>
      <c r="H35"/>
      <c r="M35"/>
      <c r="N35"/>
      <c r="Q35"/>
    </row>
    <row r="36" spans="1:17" x14ac:dyDescent="0.2">
      <c r="G36"/>
      <c r="H36"/>
      <c r="M36"/>
      <c r="N36"/>
      <c r="Q36"/>
    </row>
    <row r="37" spans="1:17" x14ac:dyDescent="0.2">
      <c r="G37"/>
      <c r="H37"/>
      <c r="M37"/>
      <c r="N37"/>
      <c r="Q37"/>
    </row>
    <row r="38" spans="1:17" x14ac:dyDescent="0.2">
      <c r="G38"/>
      <c r="H38"/>
      <c r="M38"/>
      <c r="N38"/>
      <c r="Q38"/>
    </row>
    <row r="39" spans="1:17" x14ac:dyDescent="0.2">
      <c r="G39"/>
      <c r="H39"/>
      <c r="M39"/>
      <c r="N39"/>
      <c r="Q39"/>
    </row>
    <row r="40" spans="1:17" x14ac:dyDescent="0.2">
      <c r="G40"/>
      <c r="H40"/>
      <c r="M40"/>
      <c r="N40"/>
      <c r="Q40"/>
    </row>
    <row r="41" spans="1:17" x14ac:dyDescent="0.2">
      <c r="G41"/>
      <c r="H41"/>
      <c r="M41"/>
      <c r="N41"/>
      <c r="Q41"/>
    </row>
    <row r="42" spans="1:17" x14ac:dyDescent="0.2">
      <c r="G42"/>
      <c r="H42"/>
      <c r="M42"/>
      <c r="N42"/>
      <c r="Q42"/>
    </row>
    <row r="43" spans="1:17" x14ac:dyDescent="0.2">
      <c r="G43"/>
      <c r="H43"/>
      <c r="M43"/>
      <c r="N43"/>
      <c r="Q43"/>
    </row>
    <row r="44" spans="1:17" x14ac:dyDescent="0.2">
      <c r="G44"/>
      <c r="H44"/>
      <c r="M44"/>
      <c r="N44"/>
      <c r="Q44"/>
    </row>
    <row r="45" spans="1:17" x14ac:dyDescent="0.2">
      <c r="G45"/>
      <c r="H45"/>
      <c r="M45"/>
      <c r="N45"/>
      <c r="Q45"/>
    </row>
    <row r="46" spans="1:17" x14ac:dyDescent="0.2">
      <c r="G46"/>
      <c r="H46"/>
      <c r="M46"/>
      <c r="N46"/>
      <c r="Q46"/>
    </row>
    <row r="47" spans="1:17" x14ac:dyDescent="0.2">
      <c r="G47"/>
      <c r="H47"/>
      <c r="M47"/>
      <c r="N47"/>
      <c r="Q47"/>
    </row>
    <row r="48" spans="1:17" x14ac:dyDescent="0.2">
      <c r="G48"/>
      <c r="H48"/>
      <c r="M48"/>
      <c r="N48"/>
      <c r="Q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spans="7:17" x14ac:dyDescent="0.2">
      <c r="G81"/>
      <c r="H81"/>
      <c r="M81"/>
      <c r="N81"/>
      <c r="Q81"/>
    </row>
    <row r="82" spans="7:17" x14ac:dyDescent="0.2">
      <c r="G82"/>
      <c r="H82"/>
      <c r="M82"/>
      <c r="N82"/>
      <c r="Q82"/>
    </row>
    <row r="83" spans="7:17" x14ac:dyDescent="0.2">
      <c r="G83"/>
      <c r="H83"/>
      <c r="M83"/>
      <c r="N83"/>
      <c r="Q83"/>
    </row>
    <row r="84" spans="7:17" x14ac:dyDescent="0.2">
      <c r="G84"/>
      <c r="H84"/>
      <c r="M84"/>
      <c r="N84"/>
      <c r="Q84"/>
    </row>
    <row r="85" spans="7:17" x14ac:dyDescent="0.2">
      <c r="G85"/>
      <c r="H85"/>
      <c r="M85"/>
      <c r="N85"/>
      <c r="Q85"/>
    </row>
    <row r="86" spans="7:17" x14ac:dyDescent="0.2">
      <c r="G86"/>
      <c r="H86"/>
      <c r="M86"/>
      <c r="N86"/>
      <c r="Q86"/>
    </row>
    <row r="87" spans="7:17" x14ac:dyDescent="0.2">
      <c r="G87"/>
      <c r="H87"/>
      <c r="M87"/>
      <c r="N87"/>
      <c r="Q87"/>
    </row>
    <row r="88" spans="7:17" x14ac:dyDescent="0.2">
      <c r="G88"/>
      <c r="H88"/>
      <c r="M88"/>
      <c r="N88"/>
      <c r="Q88"/>
    </row>
    <row r="89" spans="7:17" x14ac:dyDescent="0.2">
      <c r="G89"/>
      <c r="H89"/>
      <c r="M89"/>
      <c r="N89"/>
      <c r="Q89"/>
    </row>
    <row r="90" spans="7:17" x14ac:dyDescent="0.2">
      <c r="G90"/>
      <c r="H90"/>
      <c r="M90"/>
      <c r="N90"/>
      <c r="Q90"/>
    </row>
    <row r="91" spans="7:17" x14ac:dyDescent="0.2">
      <c r="H91" s="3">
        <v>0</v>
      </c>
      <c r="I91" s="4">
        <v>0</v>
      </c>
      <c r="J91" s="4">
        <v>0</v>
      </c>
      <c r="K91" s="4"/>
      <c r="L91" s="4"/>
      <c r="N91" s="5">
        <v>0</v>
      </c>
      <c r="O91" s="5">
        <v>0</v>
      </c>
      <c r="P91" s="8"/>
    </row>
    <row r="92" spans="7:17" x14ac:dyDescent="0.2">
      <c r="H92" s="3">
        <v>0</v>
      </c>
      <c r="I92" s="4">
        <v>0</v>
      </c>
      <c r="J92" s="4">
        <v>0</v>
      </c>
      <c r="K92" s="4"/>
      <c r="L92" s="4"/>
      <c r="N92" s="5">
        <v>0</v>
      </c>
      <c r="O92" s="5">
        <v>0</v>
      </c>
      <c r="P92" s="8"/>
    </row>
    <row r="93" spans="7:17" x14ac:dyDescent="0.2">
      <c r="H93" s="3">
        <v>0</v>
      </c>
      <c r="I93" s="4">
        <v>0</v>
      </c>
      <c r="J93" s="4">
        <v>0</v>
      </c>
      <c r="K93" s="4"/>
      <c r="L93" s="4"/>
      <c r="N93" s="5">
        <v>0</v>
      </c>
      <c r="O93" s="5">
        <v>0</v>
      </c>
      <c r="P93" s="8"/>
    </row>
    <row r="94" spans="7:17" x14ac:dyDescent="0.2">
      <c r="H94" s="3">
        <v>0</v>
      </c>
      <c r="I94" s="4">
        <v>0</v>
      </c>
      <c r="J94" s="4">
        <v>0</v>
      </c>
      <c r="K94" s="4"/>
      <c r="L94" s="4"/>
      <c r="N94" s="5">
        <v>0</v>
      </c>
      <c r="O94" s="5">
        <v>0</v>
      </c>
      <c r="P94" s="8"/>
    </row>
    <row r="95" spans="7:17" x14ac:dyDescent="0.2">
      <c r="H95" s="3">
        <v>0</v>
      </c>
      <c r="I95" s="4">
        <v>0</v>
      </c>
      <c r="J95" s="4">
        <v>0</v>
      </c>
      <c r="K95" s="4"/>
      <c r="L95" s="4"/>
      <c r="N95" s="5">
        <v>0</v>
      </c>
      <c r="O95" s="5">
        <v>0</v>
      </c>
      <c r="P95" s="8"/>
    </row>
    <row r="96" spans="7:17" x14ac:dyDescent="0.2">
      <c r="H96" s="3">
        <v>0</v>
      </c>
      <c r="I96" s="4">
        <v>0</v>
      </c>
      <c r="J96" s="4">
        <v>0</v>
      </c>
      <c r="K96" s="4"/>
      <c r="L96" s="4"/>
      <c r="N96" s="5">
        <v>0</v>
      </c>
      <c r="O96" s="5">
        <v>0</v>
      </c>
      <c r="P96" s="8"/>
    </row>
    <row r="97" spans="8:16" x14ac:dyDescent="0.2">
      <c r="H97" s="3">
        <v>0</v>
      </c>
      <c r="I97" s="4">
        <v>0</v>
      </c>
      <c r="J97" s="4">
        <v>0</v>
      </c>
      <c r="K97" s="4"/>
      <c r="L97" s="4"/>
      <c r="N97" s="5">
        <v>0</v>
      </c>
      <c r="O97" s="5">
        <v>0</v>
      </c>
      <c r="P97" s="8"/>
    </row>
    <row r="98" spans="8:16" x14ac:dyDescent="0.2">
      <c r="H98" s="3">
        <v>0</v>
      </c>
      <c r="I98" s="4">
        <v>0</v>
      </c>
      <c r="J98" s="4">
        <v>0</v>
      </c>
      <c r="K98" s="4"/>
      <c r="L98" s="4"/>
      <c r="N98" s="5">
        <v>0</v>
      </c>
      <c r="O98" s="5">
        <v>0</v>
      </c>
      <c r="P98" s="8"/>
    </row>
    <row r="99" spans="8:16" x14ac:dyDescent="0.2">
      <c r="H99" s="3">
        <v>0</v>
      </c>
      <c r="I99" s="4">
        <v>0</v>
      </c>
      <c r="J99" s="4">
        <v>0</v>
      </c>
      <c r="K99" s="4"/>
      <c r="L99" s="4"/>
      <c r="N99" s="5">
        <v>0</v>
      </c>
      <c r="O99" s="5">
        <v>0</v>
      </c>
      <c r="P99" s="8"/>
    </row>
    <row r="100" spans="8:16" x14ac:dyDescent="0.2">
      <c r="H100" s="3">
        <v>0</v>
      </c>
      <c r="I100" s="4">
        <v>0</v>
      </c>
      <c r="J100" s="4">
        <v>0</v>
      </c>
      <c r="K100" s="4"/>
      <c r="L100" s="4"/>
      <c r="N100" s="5">
        <v>0</v>
      </c>
      <c r="O100" s="5">
        <v>0</v>
      </c>
      <c r="P100" s="8"/>
    </row>
    <row r="101" spans="8:16" x14ac:dyDescent="0.2">
      <c r="H101" s="3">
        <v>0</v>
      </c>
      <c r="I101" s="4">
        <v>0</v>
      </c>
      <c r="J101" s="4">
        <v>0</v>
      </c>
      <c r="K101" s="4"/>
      <c r="L101" s="4"/>
      <c r="N101" s="5">
        <v>0</v>
      </c>
      <c r="O101" s="5">
        <v>0</v>
      </c>
      <c r="P101" s="8"/>
    </row>
    <row r="102" spans="8:16" x14ac:dyDescent="0.2">
      <c r="H102" s="3">
        <v>0</v>
      </c>
      <c r="I102" s="4">
        <v>0</v>
      </c>
      <c r="J102" s="4">
        <v>0</v>
      </c>
      <c r="K102" s="4"/>
      <c r="L102" s="4"/>
      <c r="N102" s="5">
        <v>0</v>
      </c>
      <c r="O102" s="5">
        <v>0</v>
      </c>
      <c r="P102" s="8"/>
    </row>
    <row r="103" spans="8:16" x14ac:dyDescent="0.2">
      <c r="H103" s="3">
        <v>0</v>
      </c>
      <c r="I103" s="4">
        <v>0</v>
      </c>
      <c r="J103" s="4">
        <v>0</v>
      </c>
      <c r="K103" s="4"/>
      <c r="L103" s="4"/>
      <c r="N103" s="5">
        <v>0</v>
      </c>
      <c r="O103" s="5">
        <v>0</v>
      </c>
      <c r="P103" s="8"/>
    </row>
    <row r="104" spans="8:16" x14ac:dyDescent="0.2">
      <c r="H104" s="3">
        <v>0</v>
      </c>
      <c r="I104" s="4">
        <v>0</v>
      </c>
      <c r="J104" s="4">
        <v>0</v>
      </c>
      <c r="K104" s="4"/>
      <c r="L104" s="4"/>
      <c r="N104" s="5">
        <v>0</v>
      </c>
      <c r="O104" s="5">
        <v>0</v>
      </c>
      <c r="P104" s="8"/>
    </row>
    <row r="105" spans="8:16" x14ac:dyDescent="0.2">
      <c r="H105" s="3">
        <v>0</v>
      </c>
      <c r="I105" s="4">
        <v>0</v>
      </c>
      <c r="J105" s="4">
        <v>0</v>
      </c>
      <c r="K105" s="4"/>
      <c r="L105" s="4"/>
      <c r="N105" s="5">
        <v>0</v>
      </c>
      <c r="O105" s="5">
        <v>0</v>
      </c>
      <c r="P105" s="8"/>
    </row>
    <row r="106" spans="8:16" x14ac:dyDescent="0.2">
      <c r="H106" s="3">
        <v>0</v>
      </c>
      <c r="I106" s="4">
        <v>0</v>
      </c>
      <c r="J106" s="4">
        <v>0</v>
      </c>
      <c r="K106" s="4"/>
      <c r="L106" s="4"/>
      <c r="N106" s="5">
        <v>0</v>
      </c>
      <c r="O106" s="5">
        <v>0</v>
      </c>
      <c r="P106" s="8"/>
    </row>
    <row r="107" spans="8:16" x14ac:dyDescent="0.2">
      <c r="H107" s="3">
        <v>0</v>
      </c>
      <c r="I107" s="4">
        <v>0</v>
      </c>
      <c r="J107" s="4">
        <v>0</v>
      </c>
      <c r="K107" s="4"/>
      <c r="L107" s="4"/>
      <c r="N107" s="5">
        <v>0</v>
      </c>
      <c r="O107" s="5">
        <v>0</v>
      </c>
      <c r="P107" s="8"/>
    </row>
    <row r="108" spans="8:16" x14ac:dyDescent="0.2">
      <c r="H108" s="3">
        <v>0</v>
      </c>
      <c r="I108" s="4">
        <v>0</v>
      </c>
      <c r="J108" s="4">
        <v>0</v>
      </c>
      <c r="K108" s="4"/>
      <c r="L108" s="4"/>
      <c r="N108" s="5">
        <v>0</v>
      </c>
      <c r="O108" s="5">
        <v>0</v>
      </c>
      <c r="P108" s="8"/>
    </row>
    <row r="109" spans="8:16" x14ac:dyDescent="0.2">
      <c r="H109" s="3">
        <v>0</v>
      </c>
      <c r="I109" s="4">
        <v>0</v>
      </c>
      <c r="J109" s="4">
        <v>0</v>
      </c>
      <c r="K109" s="4"/>
      <c r="L109" s="4"/>
      <c r="N109" s="5">
        <v>0</v>
      </c>
      <c r="O109" s="5">
        <v>0</v>
      </c>
      <c r="P109" s="8"/>
    </row>
    <row r="110" spans="8:16" x14ac:dyDescent="0.2">
      <c r="H110" s="3">
        <v>0</v>
      </c>
      <c r="I110" s="4">
        <v>0</v>
      </c>
      <c r="J110" s="4">
        <v>0</v>
      </c>
      <c r="K110" s="4"/>
      <c r="L110" s="4"/>
      <c r="N110" s="5">
        <v>0</v>
      </c>
      <c r="O110" s="5">
        <v>0</v>
      </c>
      <c r="P110" s="8"/>
    </row>
    <row r="111" spans="8:16" x14ac:dyDescent="0.2">
      <c r="H111" s="3">
        <v>0</v>
      </c>
      <c r="I111" s="4">
        <v>0</v>
      </c>
      <c r="J111" s="4">
        <v>0</v>
      </c>
      <c r="K111" s="4"/>
      <c r="L111" s="4"/>
      <c r="N111" s="5">
        <v>0</v>
      </c>
      <c r="O111" s="5">
        <v>0</v>
      </c>
      <c r="P111" s="8"/>
    </row>
    <row r="112" spans="8:16" x14ac:dyDescent="0.2">
      <c r="H112" s="3">
        <v>0</v>
      </c>
      <c r="I112" s="4">
        <v>0</v>
      </c>
      <c r="J112" s="4">
        <v>0</v>
      </c>
      <c r="K112" s="4"/>
      <c r="L112" s="4"/>
      <c r="N112" s="5">
        <v>0</v>
      </c>
      <c r="O112" s="5">
        <v>0</v>
      </c>
      <c r="P112" s="8"/>
    </row>
    <row r="113" spans="8:16" x14ac:dyDescent="0.2">
      <c r="H113" s="3">
        <v>0</v>
      </c>
      <c r="I113" s="4">
        <v>0</v>
      </c>
      <c r="J113" s="4">
        <v>0</v>
      </c>
      <c r="K113" s="4"/>
      <c r="L113" s="4"/>
      <c r="N113" s="5">
        <v>0</v>
      </c>
      <c r="O113" s="5">
        <v>0</v>
      </c>
      <c r="P113" s="8"/>
    </row>
    <row r="114" spans="8:16" x14ac:dyDescent="0.2">
      <c r="H114" s="3">
        <v>0</v>
      </c>
      <c r="I114" s="4">
        <v>0</v>
      </c>
      <c r="J114" s="4">
        <v>0</v>
      </c>
      <c r="K114" s="4"/>
      <c r="L114" s="4"/>
      <c r="N114" s="5">
        <v>0</v>
      </c>
      <c r="O114" s="5">
        <v>0</v>
      </c>
      <c r="P114" s="8"/>
    </row>
    <row r="115" spans="8:16" x14ac:dyDescent="0.2">
      <c r="H115" s="3">
        <v>0</v>
      </c>
      <c r="I115" s="4">
        <v>0</v>
      </c>
      <c r="J115" s="4">
        <v>0</v>
      </c>
      <c r="K115" s="4"/>
      <c r="L115" s="4"/>
      <c r="N115" s="5">
        <v>0</v>
      </c>
      <c r="O115" s="5">
        <v>0</v>
      </c>
      <c r="P115" s="8"/>
    </row>
    <row r="116" spans="8:16" x14ac:dyDescent="0.2">
      <c r="H116" s="3">
        <v>0</v>
      </c>
      <c r="I116" s="4">
        <v>0</v>
      </c>
      <c r="J116" s="4">
        <v>0</v>
      </c>
      <c r="K116" s="4"/>
      <c r="L116" s="4"/>
      <c r="N116" s="5">
        <v>0</v>
      </c>
      <c r="O116" s="5">
        <v>0</v>
      </c>
      <c r="P116" s="8"/>
    </row>
    <row r="117" spans="8:16" x14ac:dyDescent="0.2">
      <c r="H117" s="3">
        <v>0</v>
      </c>
      <c r="I117" s="4">
        <v>0</v>
      </c>
      <c r="J117" s="4">
        <v>0</v>
      </c>
      <c r="K117" s="4"/>
      <c r="L117" s="4"/>
      <c r="N117" s="5">
        <v>0</v>
      </c>
      <c r="O117" s="5">
        <v>0</v>
      </c>
      <c r="P117" s="8"/>
    </row>
    <row r="118" spans="8:16" x14ac:dyDescent="0.2">
      <c r="H118" s="3">
        <v>0</v>
      </c>
      <c r="I118" s="4">
        <v>0</v>
      </c>
      <c r="J118" s="4">
        <v>0</v>
      </c>
      <c r="K118" s="4"/>
      <c r="L118" s="4"/>
      <c r="N118" s="5">
        <v>0</v>
      </c>
      <c r="O118" s="5">
        <v>0</v>
      </c>
      <c r="P118" s="8"/>
    </row>
    <row r="119" spans="8:16" x14ac:dyDescent="0.2">
      <c r="H119" s="3">
        <v>0</v>
      </c>
      <c r="I119" s="4">
        <v>0</v>
      </c>
      <c r="J119" s="4">
        <v>0</v>
      </c>
      <c r="K119" s="4"/>
      <c r="L119" s="4"/>
      <c r="N119" s="5">
        <v>0</v>
      </c>
      <c r="O119" s="5">
        <v>0</v>
      </c>
      <c r="P119" s="8"/>
    </row>
    <row r="120" spans="8:16" x14ac:dyDescent="0.2">
      <c r="H120" s="3">
        <v>0</v>
      </c>
      <c r="I120" s="4">
        <v>0</v>
      </c>
      <c r="J120" s="4">
        <v>0</v>
      </c>
      <c r="K120" s="4"/>
      <c r="L120" s="4"/>
      <c r="N120" s="5">
        <v>0</v>
      </c>
      <c r="O120" s="5">
        <v>0</v>
      </c>
      <c r="P120" s="8"/>
    </row>
    <row r="121" spans="8:16" x14ac:dyDescent="0.2">
      <c r="H121" s="3">
        <v>0</v>
      </c>
      <c r="I121" s="4">
        <v>0</v>
      </c>
      <c r="J121" s="4">
        <v>0</v>
      </c>
      <c r="K121" s="4"/>
      <c r="L121" s="4"/>
      <c r="N121" s="5">
        <v>0</v>
      </c>
      <c r="O121" s="5">
        <v>0</v>
      </c>
      <c r="P121" s="8"/>
    </row>
    <row r="122" spans="8:16" x14ac:dyDescent="0.2">
      <c r="H122" s="3">
        <v>0</v>
      </c>
      <c r="I122" s="4">
        <v>0</v>
      </c>
      <c r="J122" s="4">
        <v>0</v>
      </c>
      <c r="K122" s="4"/>
      <c r="L122" s="4"/>
      <c r="N122" s="5">
        <v>0</v>
      </c>
      <c r="O122" s="5">
        <v>0</v>
      </c>
      <c r="P122" s="8"/>
    </row>
    <row r="123" spans="8:16" x14ac:dyDescent="0.2">
      <c r="H123" s="3">
        <v>0</v>
      </c>
      <c r="I123" s="4">
        <v>0</v>
      </c>
      <c r="J123" s="4">
        <v>0</v>
      </c>
      <c r="K123" s="4"/>
      <c r="L123" s="4"/>
      <c r="N123" s="5">
        <v>0</v>
      </c>
      <c r="O123" s="5">
        <v>0</v>
      </c>
      <c r="P123" s="8"/>
    </row>
    <row r="124" spans="8:16" x14ac:dyDescent="0.2">
      <c r="H124" s="3">
        <v>0</v>
      </c>
      <c r="I124" s="4">
        <v>0</v>
      </c>
      <c r="J124" s="4">
        <v>0</v>
      </c>
      <c r="K124" s="4"/>
      <c r="L124" s="4"/>
      <c r="N124" s="5">
        <v>0</v>
      </c>
      <c r="O124" s="5">
        <v>0</v>
      </c>
      <c r="P124" s="8"/>
    </row>
    <row r="125" spans="8:16" x14ac:dyDescent="0.2">
      <c r="H125" s="3">
        <v>0</v>
      </c>
      <c r="I125" s="4">
        <v>0</v>
      </c>
      <c r="J125" s="4">
        <v>0</v>
      </c>
      <c r="K125" s="4"/>
      <c r="L125" s="4"/>
      <c r="N125" s="5">
        <v>0</v>
      </c>
      <c r="O125" s="5">
        <v>0</v>
      </c>
      <c r="P125" s="8"/>
    </row>
    <row r="126" spans="8:16" x14ac:dyDescent="0.2">
      <c r="H126" s="3">
        <v>0</v>
      </c>
      <c r="I126" s="4">
        <v>0</v>
      </c>
      <c r="J126" s="4">
        <v>0</v>
      </c>
      <c r="K126" s="4"/>
      <c r="L126" s="4"/>
      <c r="N126" s="5">
        <v>0</v>
      </c>
      <c r="O126" s="5">
        <v>0</v>
      </c>
      <c r="P126" s="8"/>
    </row>
    <row r="127" spans="8:16" x14ac:dyDescent="0.2">
      <c r="H127" s="3">
        <v>0</v>
      </c>
      <c r="I127" s="4">
        <v>0</v>
      </c>
      <c r="J127" s="4">
        <v>0</v>
      </c>
      <c r="K127" s="4"/>
      <c r="L127" s="4"/>
      <c r="N127" s="5">
        <v>0</v>
      </c>
      <c r="O127" s="5">
        <v>0</v>
      </c>
      <c r="P127" s="8"/>
    </row>
    <row r="128" spans="8:16" x14ac:dyDescent="0.2">
      <c r="H128" s="3">
        <v>0</v>
      </c>
      <c r="I128" s="4">
        <v>0</v>
      </c>
      <c r="J128" s="4">
        <v>0</v>
      </c>
      <c r="K128" s="4"/>
      <c r="L128" s="4"/>
      <c r="N128" s="5">
        <v>0</v>
      </c>
      <c r="O128" s="5">
        <v>0</v>
      </c>
      <c r="P128" s="8"/>
    </row>
    <row r="129" spans="8:16" x14ac:dyDescent="0.2">
      <c r="H129" s="3">
        <v>0</v>
      </c>
      <c r="I129" s="4">
        <v>0</v>
      </c>
      <c r="J129" s="4">
        <v>0</v>
      </c>
      <c r="K129" s="4"/>
      <c r="L129" s="4"/>
      <c r="N129" s="5">
        <v>0</v>
      </c>
      <c r="O129" s="5">
        <v>0</v>
      </c>
      <c r="P129" s="8"/>
    </row>
    <row r="130" spans="8:16" x14ac:dyDescent="0.2">
      <c r="H130" s="3">
        <v>0</v>
      </c>
      <c r="I130" s="4">
        <v>0</v>
      </c>
      <c r="J130" s="4">
        <v>0</v>
      </c>
      <c r="K130" s="4"/>
      <c r="L130" s="4"/>
      <c r="N130" s="5">
        <v>0</v>
      </c>
      <c r="O130" s="5">
        <v>0</v>
      </c>
      <c r="P130" s="8"/>
    </row>
    <row r="131" spans="8:16" x14ac:dyDescent="0.2">
      <c r="H131" s="3">
        <v>0</v>
      </c>
      <c r="I131" s="4">
        <v>0</v>
      </c>
      <c r="J131" s="4">
        <v>0</v>
      </c>
      <c r="K131" s="4"/>
      <c r="L131" s="4"/>
      <c r="N131" s="5">
        <v>0</v>
      </c>
      <c r="O131" s="5">
        <v>0</v>
      </c>
      <c r="P131" s="8"/>
    </row>
    <row r="132" spans="8:16" x14ac:dyDescent="0.2">
      <c r="H132" s="3">
        <v>0</v>
      </c>
      <c r="I132" s="4">
        <v>0</v>
      </c>
      <c r="J132" s="4">
        <v>0</v>
      </c>
      <c r="K132" s="4"/>
      <c r="L132" s="4"/>
      <c r="N132" s="5">
        <v>0</v>
      </c>
      <c r="O132" s="5">
        <v>0</v>
      </c>
      <c r="P132" s="8"/>
    </row>
    <row r="133" spans="8:16" x14ac:dyDescent="0.2">
      <c r="H133" s="3">
        <v>0</v>
      </c>
      <c r="I133" s="4">
        <v>0</v>
      </c>
      <c r="J133" s="4">
        <v>0</v>
      </c>
      <c r="K133" s="4"/>
      <c r="L133" s="4"/>
      <c r="N133" s="5">
        <v>0</v>
      </c>
      <c r="O133" s="5">
        <v>0</v>
      </c>
      <c r="P133" s="8"/>
    </row>
    <row r="134" spans="8:16" x14ac:dyDescent="0.2">
      <c r="H134" s="3">
        <v>0</v>
      </c>
      <c r="I134" s="4">
        <v>0</v>
      </c>
      <c r="J134" s="4">
        <v>0</v>
      </c>
      <c r="K134" s="4"/>
      <c r="L134" s="4"/>
      <c r="N134" s="5">
        <v>0</v>
      </c>
      <c r="O134" s="5">
        <v>0</v>
      </c>
      <c r="P134" s="8"/>
    </row>
    <row r="135" spans="8:16" x14ac:dyDescent="0.2">
      <c r="H135" s="3">
        <v>0</v>
      </c>
      <c r="I135" s="4">
        <v>0</v>
      </c>
      <c r="J135" s="4">
        <v>0</v>
      </c>
      <c r="K135" s="4"/>
      <c r="L135" s="4"/>
      <c r="N135" s="5">
        <v>0</v>
      </c>
      <c r="O135" s="5">
        <v>0</v>
      </c>
      <c r="P135" s="8"/>
    </row>
    <row r="136" spans="8:16" x14ac:dyDescent="0.2">
      <c r="H136" s="3">
        <v>0</v>
      </c>
      <c r="I136" s="4">
        <v>0</v>
      </c>
      <c r="J136" s="4">
        <v>0</v>
      </c>
      <c r="K136" s="4"/>
      <c r="L136" s="4"/>
      <c r="N136" s="5">
        <v>0</v>
      </c>
      <c r="O136" s="5">
        <v>0</v>
      </c>
      <c r="P136" s="8"/>
    </row>
    <row r="137" spans="8:16" x14ac:dyDescent="0.2">
      <c r="H137" s="3">
        <v>0</v>
      </c>
      <c r="I137" s="4">
        <v>0</v>
      </c>
      <c r="J137" s="4">
        <v>0</v>
      </c>
      <c r="K137" s="4"/>
      <c r="L137" s="4"/>
      <c r="N137" s="5">
        <v>0</v>
      </c>
      <c r="O137" s="5">
        <v>0</v>
      </c>
      <c r="P137" s="8"/>
    </row>
    <row r="138" spans="8:16" x14ac:dyDescent="0.2">
      <c r="H138" s="3">
        <v>0</v>
      </c>
      <c r="I138" s="4">
        <v>0</v>
      </c>
      <c r="J138" s="4">
        <v>0</v>
      </c>
      <c r="K138" s="4"/>
      <c r="L138" s="4"/>
      <c r="N138" s="5">
        <v>0</v>
      </c>
      <c r="O138" s="5">
        <v>0</v>
      </c>
      <c r="P138" s="8"/>
    </row>
    <row r="139" spans="8:16" x14ac:dyDescent="0.2">
      <c r="H139" s="3">
        <v>0</v>
      </c>
      <c r="I139" s="4">
        <v>0</v>
      </c>
      <c r="J139" s="4">
        <v>0</v>
      </c>
      <c r="K139" s="4"/>
      <c r="L139" s="4"/>
      <c r="N139" s="5">
        <v>0</v>
      </c>
      <c r="O139" s="5">
        <v>0</v>
      </c>
      <c r="P139" s="8"/>
    </row>
    <row r="140" spans="8:16" x14ac:dyDescent="0.2">
      <c r="H140" s="3">
        <v>0</v>
      </c>
      <c r="I140" s="4">
        <v>0</v>
      </c>
      <c r="J140" s="4">
        <v>0</v>
      </c>
      <c r="K140" s="4"/>
      <c r="L140" s="4"/>
      <c r="N140" s="5">
        <v>0</v>
      </c>
      <c r="O140" s="5">
        <v>0</v>
      </c>
      <c r="P140" s="8"/>
    </row>
    <row r="141" spans="8:16" x14ac:dyDescent="0.2">
      <c r="H141" s="3">
        <v>0</v>
      </c>
      <c r="I141" s="4">
        <v>0</v>
      </c>
      <c r="J141" s="4">
        <v>0</v>
      </c>
      <c r="K141" s="4"/>
      <c r="L141" s="4"/>
      <c r="N141" s="5">
        <v>0</v>
      </c>
      <c r="O141" s="5">
        <v>0</v>
      </c>
      <c r="P141" s="8"/>
    </row>
    <row r="142" spans="8:16" x14ac:dyDescent="0.2">
      <c r="H142" s="3">
        <v>0</v>
      </c>
      <c r="I142" s="4">
        <v>0</v>
      </c>
      <c r="J142" s="4">
        <v>0</v>
      </c>
      <c r="K142" s="4"/>
      <c r="L142" s="4"/>
      <c r="N142" s="5">
        <v>0</v>
      </c>
      <c r="O142" s="5">
        <v>0</v>
      </c>
      <c r="P142" s="8"/>
    </row>
    <row r="143" spans="8:16" x14ac:dyDescent="0.2">
      <c r="H143" s="3">
        <v>0</v>
      </c>
      <c r="I143" s="4">
        <v>0</v>
      </c>
      <c r="J143" s="4">
        <v>0</v>
      </c>
      <c r="K143" s="4"/>
      <c r="L143" s="4"/>
      <c r="N143" s="5">
        <v>0</v>
      </c>
      <c r="O143" s="5">
        <v>0</v>
      </c>
      <c r="P143" s="8"/>
    </row>
    <row r="144" spans="8:16" x14ac:dyDescent="0.2">
      <c r="H144" s="3">
        <v>0</v>
      </c>
      <c r="I144" s="4">
        <v>0</v>
      </c>
      <c r="J144" s="4">
        <v>0</v>
      </c>
      <c r="K144" s="4"/>
      <c r="L144" s="4"/>
      <c r="N144" s="5">
        <v>0</v>
      </c>
      <c r="O144" s="5">
        <v>0</v>
      </c>
      <c r="P144" s="8"/>
    </row>
    <row r="145" spans="5:17" x14ac:dyDescent="0.2">
      <c r="H145" s="3">
        <v>0</v>
      </c>
      <c r="I145" s="4">
        <v>0</v>
      </c>
      <c r="J145" s="4">
        <v>0</v>
      </c>
      <c r="K145" s="4"/>
      <c r="L145" s="4"/>
      <c r="N145" s="5">
        <v>0</v>
      </c>
      <c r="O145" s="5">
        <v>0</v>
      </c>
      <c r="P145" s="8"/>
    </row>
    <row r="146" spans="5:17" x14ac:dyDescent="0.2">
      <c r="H146" s="3">
        <v>0</v>
      </c>
      <c r="I146" s="4">
        <v>0</v>
      </c>
      <c r="J146" s="4">
        <v>0</v>
      </c>
      <c r="K146" s="4"/>
      <c r="L146" s="4"/>
      <c r="N146" s="5">
        <v>0</v>
      </c>
      <c r="O146" s="5">
        <v>0</v>
      </c>
      <c r="P146" s="8"/>
    </row>
    <row r="147" spans="5:17" x14ac:dyDescent="0.2">
      <c r="H147" s="3">
        <v>0</v>
      </c>
      <c r="I147" s="4">
        <v>0</v>
      </c>
      <c r="J147" s="4">
        <v>0</v>
      </c>
      <c r="K147" s="4"/>
      <c r="L147" s="4"/>
      <c r="N147" s="5">
        <v>0</v>
      </c>
      <c r="O147" s="5">
        <v>0</v>
      </c>
      <c r="P147" s="8"/>
    </row>
    <row r="149" spans="5:17" x14ac:dyDescent="0.2">
      <c r="E149">
        <f>SUM(E4:E17)</f>
        <v>129283</v>
      </c>
      <c r="F149">
        <f>SUM(F4:F17)</f>
        <v>52319.020137999993</v>
      </c>
      <c r="K149" s="4">
        <f>SUM(K2:K16)</f>
        <v>30731405.400665112</v>
      </c>
      <c r="L149" s="4"/>
      <c r="P149" s="9">
        <f>SUM(P2:P16)</f>
        <v>44416043.736998357</v>
      </c>
    </row>
    <row r="150" spans="5:17" x14ac:dyDescent="0.2">
      <c r="K150" s="4"/>
      <c r="L150" s="4"/>
      <c r="P150" s="9"/>
    </row>
    <row r="151" spans="5:17" x14ac:dyDescent="0.2">
      <c r="G151"/>
      <c r="M151"/>
      <c r="Q151"/>
    </row>
    <row r="152" spans="5:17" x14ac:dyDescent="0.2">
      <c r="G152"/>
      <c r="M152"/>
      <c r="Q152"/>
    </row>
    <row r="153" spans="5:17" x14ac:dyDescent="0.2">
      <c r="G153"/>
      <c r="M153"/>
      <c r="Q153"/>
    </row>
    <row r="154" spans="5:17" x14ac:dyDescent="0.2">
      <c r="G154"/>
      <c r="M154"/>
      <c r="Q154"/>
    </row>
    <row r="155" spans="5:17" x14ac:dyDescent="0.2">
      <c r="G155"/>
      <c r="M155"/>
      <c r="Q155"/>
    </row>
    <row r="156" spans="5:17" x14ac:dyDescent="0.2">
      <c r="G156"/>
      <c r="M156"/>
      <c r="Q156"/>
    </row>
    <row r="157" spans="5:17" x14ac:dyDescent="0.2">
      <c r="G157"/>
      <c r="M157"/>
      <c r="Q157"/>
    </row>
    <row r="158" spans="5:17" x14ac:dyDescent="0.2">
      <c r="G158"/>
      <c r="M158"/>
      <c r="Q158"/>
    </row>
    <row r="159" spans="5:17" x14ac:dyDescent="0.2">
      <c r="G159"/>
      <c r="M159"/>
      <c r="Q159"/>
    </row>
    <row r="160" spans="5:17" x14ac:dyDescent="0.2">
      <c r="G160"/>
      <c r="M160"/>
      <c r="Q160"/>
    </row>
    <row r="161" spans="7:17" x14ac:dyDescent="0.2">
      <c r="G161"/>
      <c r="M161"/>
      <c r="Q161"/>
    </row>
    <row r="162" spans="7:17" x14ac:dyDescent="0.2">
      <c r="G162"/>
      <c r="M162"/>
      <c r="Q162"/>
    </row>
    <row r="163" spans="7:17" x14ac:dyDescent="0.2">
      <c r="G163"/>
      <c r="M163"/>
      <c r="Q163"/>
    </row>
    <row r="164" spans="7:17" x14ac:dyDescent="0.2">
      <c r="G164"/>
      <c r="M164"/>
      <c r="Q164"/>
    </row>
    <row r="165" spans="7:17" x14ac:dyDescent="0.2">
      <c r="G165"/>
      <c r="M165"/>
      <c r="Q165"/>
    </row>
    <row r="166" spans="7:17" x14ac:dyDescent="0.2">
      <c r="G166"/>
      <c r="M166"/>
      <c r="Q166"/>
    </row>
    <row r="167" spans="7:17" x14ac:dyDescent="0.2">
      <c r="G167"/>
      <c r="M167"/>
      <c r="Q167"/>
    </row>
    <row r="168" spans="7:17" x14ac:dyDescent="0.2">
      <c r="G168"/>
      <c r="M168"/>
      <c r="Q168"/>
    </row>
    <row r="169" spans="7:17" x14ac:dyDescent="0.2">
      <c r="G169"/>
      <c r="M169"/>
      <c r="Q169"/>
    </row>
    <row r="170" spans="7:17" x14ac:dyDescent="0.2">
      <c r="G170"/>
      <c r="M170"/>
      <c r="Q170"/>
    </row>
    <row r="171" spans="7:17" x14ac:dyDescent="0.2">
      <c r="G171"/>
      <c r="M171"/>
      <c r="Q171"/>
    </row>
    <row r="172" spans="7:17" x14ac:dyDescent="0.2">
      <c r="G172"/>
      <c r="M172"/>
      <c r="Q172"/>
    </row>
    <row r="173" spans="7:17" x14ac:dyDescent="0.2">
      <c r="G173"/>
      <c r="M173"/>
      <c r="Q173"/>
    </row>
    <row r="174" spans="7:17" x14ac:dyDescent="0.2">
      <c r="G174"/>
      <c r="M174"/>
      <c r="Q174"/>
    </row>
    <row r="175" spans="7:17" x14ac:dyDescent="0.2">
      <c r="G175"/>
      <c r="M175"/>
      <c r="Q175"/>
    </row>
    <row r="176" spans="7:17" x14ac:dyDescent="0.2">
      <c r="G176"/>
      <c r="M176"/>
      <c r="Q176"/>
    </row>
  </sheetData>
  <protectedRanges>
    <protectedRange algorithmName="SHA-512" hashValue="3GVpjK2mbC4eo0tr+WQGQifr+ryQc6fPGXGYEzksk9Zam5oyuMfUP8vo2R1twHIhpm6+Fzhb4c1BoPxosbJVLA==" saltValue="o7Luav7tyWc3p2wCu87PwQ==" spinCount="100000" sqref="M30:M80 H30:L147 N30:P147 A17 A4:P16 B17:G27 C28:G28 B30:G80 B29:P29 H17:P28" name="Metrics"/>
  </protectedRanges>
  <sortState xmlns:xlrd2="http://schemas.microsoft.com/office/spreadsheetml/2017/richdata2" ref="B3:CE197">
    <sortCondition ref="C3:C197"/>
  </sortState>
  <mergeCells count="1">
    <mergeCell ref="A1:P1"/>
  </mergeCells>
  <phoneticPr fontId="4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975B-2A8C-F747-A61E-9F80ADD58922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Data</vt:lpstr>
      <vt:lpstr>Species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Jones</dc:creator>
  <cp:keywords/>
  <dc:description/>
  <cp:lastModifiedBy>Microsoft Office User</cp:lastModifiedBy>
  <cp:revision/>
  <dcterms:created xsi:type="dcterms:W3CDTF">2021-04-12T13:53:04Z</dcterms:created>
  <dcterms:modified xsi:type="dcterms:W3CDTF">2023-03-21T13:41:43Z</dcterms:modified>
  <cp:category/>
  <cp:contentStatus/>
</cp:coreProperties>
</file>